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9440" windowHeight="14370" activeTab="4"/>
  </bookViews>
  <sheets>
    <sheet name="druhé_téma" sheetId="1" r:id="rId1"/>
    <sheet name="druhé_téma_vedoucí" sheetId="10" r:id="rId2"/>
    <sheet name="Graf-druhé téma" sheetId="5" r:id="rId3"/>
    <sheet name="Graf- závislost na čase" sheetId="8" r:id="rId4"/>
    <sheet name="druhé_téma_žák" sheetId="3" r:id="rId5"/>
  </sheets>
  <calcPr calcId="125725"/>
</workbook>
</file>

<file path=xl/calcChain.xml><?xml version="1.0" encoding="utf-8"?>
<calcChain xmlns="http://schemas.openxmlformats.org/spreadsheetml/2006/main">
  <c r="R23" i="10"/>
  <c r="R17"/>
  <c r="R12"/>
  <c r="F210"/>
  <c r="B32"/>
  <c r="C32" s="1"/>
  <c r="B31"/>
  <c r="C31" s="1"/>
  <c r="C30"/>
  <c r="B30"/>
  <c r="C29"/>
  <c r="B29"/>
  <c r="B28"/>
  <c r="C28" s="1"/>
  <c r="B27"/>
  <c r="C27" s="1"/>
  <c r="C26"/>
  <c r="B26"/>
  <c r="C25"/>
  <c r="B25"/>
  <c r="B24"/>
  <c r="C24" s="1"/>
  <c r="B23"/>
  <c r="C23" s="1"/>
  <c r="C22"/>
  <c r="B22"/>
  <c r="C21"/>
  <c r="B21"/>
  <c r="B20"/>
  <c r="C20" s="1"/>
  <c r="B19"/>
  <c r="C19" s="1"/>
  <c r="C18"/>
  <c r="B18"/>
  <c r="C17"/>
  <c r="B17"/>
  <c r="B16"/>
  <c r="C16" s="1"/>
  <c r="B15"/>
  <c r="C15" s="1"/>
  <c r="C14"/>
  <c r="B14"/>
  <c r="C13"/>
  <c r="B13"/>
  <c r="B12"/>
  <c r="C12" s="1"/>
  <c r="B11"/>
  <c r="C11" s="1"/>
  <c r="C10"/>
  <c r="B10"/>
  <c r="C9"/>
  <c r="B9"/>
  <c r="B8"/>
  <c r="C8" s="1"/>
  <c r="B7"/>
  <c r="C7" s="1"/>
  <c r="C6"/>
  <c r="B6"/>
  <c r="C5"/>
  <c r="B5"/>
  <c r="P4"/>
  <c r="C4"/>
  <c r="B4"/>
  <c r="C3"/>
  <c r="B3"/>
  <c r="P2"/>
  <c r="P3" s="1"/>
  <c r="D2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P4" i="3"/>
  <c r="P3"/>
  <c r="P2"/>
  <c r="B4"/>
  <c r="B5"/>
  <c r="C5" s="1"/>
  <c r="B6"/>
  <c r="B7"/>
  <c r="B8"/>
  <c r="B9"/>
  <c r="C9" s="1"/>
  <c r="B10"/>
  <c r="B11"/>
  <c r="B12"/>
  <c r="B13"/>
  <c r="C13" s="1"/>
  <c r="B14"/>
  <c r="B15"/>
  <c r="B16"/>
  <c r="B17"/>
  <c r="C17" s="1"/>
  <c r="B18"/>
  <c r="B19"/>
  <c r="B20"/>
  <c r="B21"/>
  <c r="C21" s="1"/>
  <c r="B22"/>
  <c r="B23"/>
  <c r="B24"/>
  <c r="B25"/>
  <c r="C25" s="1"/>
  <c r="B26"/>
  <c r="B27"/>
  <c r="B28"/>
  <c r="B29"/>
  <c r="C29" s="1"/>
  <c r="B30"/>
  <c r="B31"/>
  <c r="B32"/>
  <c r="B3"/>
  <c r="C3" s="1"/>
  <c r="C4"/>
  <c r="C6"/>
  <c r="C7"/>
  <c r="C8"/>
  <c r="C10"/>
  <c r="C11"/>
  <c r="C12"/>
  <c r="C14"/>
  <c r="C15"/>
  <c r="C16"/>
  <c r="C18"/>
  <c r="C19"/>
  <c r="C20"/>
  <c r="C22"/>
  <c r="C23"/>
  <c r="C24"/>
  <c r="C26"/>
  <c r="C27"/>
  <c r="C28"/>
  <c r="C30"/>
  <c r="C31"/>
  <c r="C32"/>
  <c r="D2"/>
  <c r="D3" l="1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F210"/>
</calcChain>
</file>

<file path=xl/sharedStrings.xml><?xml version="1.0" encoding="utf-8"?>
<sst xmlns="http://schemas.openxmlformats.org/spreadsheetml/2006/main" count="52" uniqueCount="29">
  <si>
    <t>Zadání</t>
  </si>
  <si>
    <t>Pomůcky : Přednastavené hodnoty v prostředí excel</t>
  </si>
  <si>
    <t>Cíl: Naučit účastníky tvorbu jednoduchého matematického modelu</t>
  </si>
  <si>
    <t>Součástí souboru jsou listy , které obsahují objekty pro účastníky a listy pro lektora - vedoucího kroužku.</t>
  </si>
  <si>
    <t>HRY:</t>
  </si>
  <si>
    <t>Jednoduché úročení</t>
  </si>
  <si>
    <t>Velikost uložené částky</t>
  </si>
  <si>
    <t>Počet měsíců k úročení</t>
  </si>
  <si>
    <t>Úrok</t>
  </si>
  <si>
    <t>Nalezení částky navíc:</t>
  </si>
  <si>
    <t>Nalezení celkové částky v bance:</t>
  </si>
  <si>
    <t>Úroky pro stát:</t>
  </si>
  <si>
    <t>Jednotlivé měsíce</t>
  </si>
  <si>
    <t>Daň</t>
  </si>
  <si>
    <t>Nová hodnota</t>
  </si>
  <si>
    <t>Výpočet</t>
  </si>
  <si>
    <t>I. Vedoucí kroužku stanoví počet měsíců , úrok a celkovou částku . Úkolem účastníků je odhadnout co nejlépe velikost původního vkladu.</t>
  </si>
  <si>
    <t>II. Vedoucí kroužku stanoví velikost vložené částky, úrok  a  celkovou částku po úročení . Úkolem účastníků je odhadnout co nejlépe počet měsíců úročení.</t>
  </si>
  <si>
    <t>III. Vedoucí kroužku stanoví velikost vložené částky, počet měsíců  a  celkovou částku po úročení . Úkolem účastníků je odhadnout co nejlépe hodnotu úroku. úročení.</t>
  </si>
  <si>
    <t>ŘEŠENÍ:</t>
  </si>
  <si>
    <t>počet měsíců:</t>
  </si>
  <si>
    <t>úrok</t>
  </si>
  <si>
    <t>celková částka:</t>
  </si>
  <si>
    <t>vklad:</t>
  </si>
  <si>
    <t>úrok:</t>
  </si>
  <si>
    <t>měsíců:</t>
  </si>
  <si>
    <t xml:space="preserve">      Zároveň s nimi daný jednoduchý model vytvořit a zopakovat</t>
  </si>
  <si>
    <t xml:space="preserve">      problematiku lineární funkce, procent.</t>
  </si>
  <si>
    <t>Druhé téma</t>
  </si>
</sst>
</file>

<file path=xl/styles.xml><?xml version="1.0" encoding="utf-8"?>
<styleSheet xmlns="http://schemas.openxmlformats.org/spreadsheetml/2006/main">
  <numFmts count="4">
    <numFmt numFmtId="44" formatCode="_-* #,##0.00\ &quot;Kč&quot;_-;\-* #,##0.00\ &quot;Kč&quot;_-;_-* &quot;-&quot;??\ &quot;Kč&quot;_-;_-@_-"/>
    <numFmt numFmtId="164" formatCode="_-* #,##0.0\ &quot;Kč&quot;_-;\-* #,##0.0\ &quot;Kč&quot;_-;_-* &quot;-&quot;??\ &quot;Kč&quot;_-;_-@_-"/>
    <numFmt numFmtId="165" formatCode="_-* #,##0\ &quot;Kč&quot;_-;\-* #,##0\ &quot;Kč&quot;_-;_-* &quot;-&quot;??\ &quot;Kč&quot;_-;_-@_-"/>
    <numFmt numFmtId="166" formatCode="0&quot; měsíců&quot;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36"/>
      <color theme="3" tint="0.3999755851924192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  <font>
      <b/>
      <sz val="16"/>
      <color rgb="FF00B050"/>
      <name val="Calibri"/>
      <family val="2"/>
      <charset val="238"/>
      <scheme val="minor"/>
    </font>
    <font>
      <b/>
      <sz val="12"/>
      <color theme="3" tint="0.3999755851924192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3" borderId="1" xfId="0" applyFont="1" applyFill="1" applyBorder="1" applyProtection="1">
      <protection hidden="1"/>
    </xf>
    <xf numFmtId="0" fontId="1" fillId="3" borderId="1" xfId="0" applyFont="1" applyFill="1" applyBorder="1"/>
    <xf numFmtId="9" fontId="1" fillId="2" borderId="0" xfId="0" applyNumberFormat="1" applyFont="1" applyFill="1"/>
    <xf numFmtId="164" fontId="1" fillId="3" borderId="1" xfId="1" applyNumberFormat="1" applyFont="1" applyFill="1" applyBorder="1" applyProtection="1">
      <protection hidden="1"/>
    </xf>
    <xf numFmtId="164" fontId="1" fillId="3" borderId="1" xfId="1" applyNumberFormat="1" applyFont="1" applyFill="1" applyBorder="1"/>
    <xf numFmtId="166" fontId="1" fillId="2" borderId="3" xfId="0" applyNumberFormat="1" applyFont="1" applyFill="1" applyBorder="1" applyAlignment="1" applyProtection="1">
      <protection locked="0"/>
    </xf>
    <xf numFmtId="164" fontId="1" fillId="2" borderId="0" xfId="1" applyNumberFormat="1" applyFont="1" applyFill="1"/>
    <xf numFmtId="165" fontId="1" fillId="2" borderId="0" xfId="1" applyNumberFormat="1" applyFont="1" applyFill="1"/>
    <xf numFmtId="44" fontId="3" fillId="5" borderId="0" xfId="1" applyFont="1" applyFill="1"/>
    <xf numFmtId="166" fontId="3" fillId="5" borderId="0" xfId="0" applyNumberFormat="1" applyFont="1" applyFill="1"/>
    <xf numFmtId="166" fontId="1" fillId="2" borderId="0" xfId="0" applyNumberFormat="1" applyFont="1" applyFill="1"/>
    <xf numFmtId="9" fontId="3" fillId="5" borderId="0" xfId="2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9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horizontal="left" wrapText="1"/>
    </xf>
    <xf numFmtId="0" fontId="1" fillId="0" borderId="2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65" fontId="1" fillId="2" borderId="1" xfId="1" applyNumberFormat="1" applyFont="1" applyFill="1" applyBorder="1" applyAlignment="1" applyProtection="1">
      <alignment horizontal="center"/>
      <protection locked="0"/>
    </xf>
    <xf numFmtId="166" fontId="1" fillId="2" borderId="1" xfId="0" applyNumberFormat="1" applyFont="1" applyFill="1" applyBorder="1" applyAlignment="1" applyProtection="1">
      <alignment horizontal="center"/>
      <protection locked="0"/>
    </xf>
  </cellXfs>
  <cellStyles count="3">
    <cellStyle name="měny" xfId="1" builtinId="4"/>
    <cellStyle name="normální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přírůstky- vzhledem k času</a:t>
            </a:r>
            <a:endParaRPr lang="en-US"/>
          </a:p>
        </c:rich>
      </c:tx>
      <c:layout>
        <c:manualLayout>
          <c:xMode val="edge"/>
          <c:yMode val="edge"/>
          <c:x val="0.42848016436470043"/>
          <c:y val="1.05708245243129E-2"/>
        </c:manualLayout>
      </c:layout>
    </c:title>
    <c:plotArea>
      <c:layout/>
      <c:scatterChart>
        <c:scatterStyle val="smoothMarker"/>
        <c:ser>
          <c:idx val="0"/>
          <c:order val="0"/>
          <c:tx>
            <c:v>Přírůstky</c:v>
          </c:tx>
          <c:spPr>
            <a:ln w="63500"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druhé_téma_žák!$A$2:$A$32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druhé_téma_žák!$B$2:$B$32</c:f>
              <c:numCache>
                <c:formatCode>General</c:formatCode>
                <c:ptCount val="31"/>
                <c:pt idx="0">
                  <c:v>0</c:v>
                </c:pt>
                <c:pt idx="1">
                  <c:v>41.666666666666664</c:v>
                </c:pt>
                <c:pt idx="2">
                  <c:v>41.666666666666664</c:v>
                </c:pt>
                <c:pt idx="3">
                  <c:v>41.666666666666664</c:v>
                </c:pt>
                <c:pt idx="4">
                  <c:v>41.666666666666664</c:v>
                </c:pt>
                <c:pt idx="5">
                  <c:v>41.666666666666664</c:v>
                </c:pt>
                <c:pt idx="6">
                  <c:v>41.666666666666664</c:v>
                </c:pt>
                <c:pt idx="7">
                  <c:v>41.666666666666664</c:v>
                </c:pt>
                <c:pt idx="8">
                  <c:v>41.666666666666664</c:v>
                </c:pt>
                <c:pt idx="9">
                  <c:v>41.666666666666664</c:v>
                </c:pt>
                <c:pt idx="10">
                  <c:v>41.666666666666664</c:v>
                </c:pt>
                <c:pt idx="11">
                  <c:v>41.666666666666664</c:v>
                </c:pt>
                <c:pt idx="12">
                  <c:v>41.666666666666664</c:v>
                </c:pt>
                <c:pt idx="13">
                  <c:v>41.666666666666664</c:v>
                </c:pt>
                <c:pt idx="14">
                  <c:v>41.666666666666664</c:v>
                </c:pt>
                <c:pt idx="15">
                  <c:v>41.666666666666664</c:v>
                </c:pt>
                <c:pt idx="16">
                  <c:v>41.666666666666664</c:v>
                </c:pt>
                <c:pt idx="17">
                  <c:v>41.666666666666664</c:v>
                </c:pt>
                <c:pt idx="18">
                  <c:v>41.666666666666664</c:v>
                </c:pt>
                <c:pt idx="19">
                  <c:v>41.666666666666664</c:v>
                </c:pt>
                <c:pt idx="20">
                  <c:v>41.666666666666664</c:v>
                </c:pt>
                <c:pt idx="21">
                  <c:v>41.666666666666664</c:v>
                </c:pt>
                <c:pt idx="22">
                  <c:v>41.666666666666664</c:v>
                </c:pt>
                <c:pt idx="23">
                  <c:v>41.666666666666664</c:v>
                </c:pt>
                <c:pt idx="24">
                  <c:v>41.666666666666664</c:v>
                </c:pt>
                <c:pt idx="25">
                  <c:v>41.666666666666664</c:v>
                </c:pt>
                <c:pt idx="26">
                  <c:v>41.666666666666664</c:v>
                </c:pt>
                <c:pt idx="27">
                  <c:v>41.666666666666664</c:v>
                </c:pt>
                <c:pt idx="28">
                  <c:v>41.666666666666664</c:v>
                </c:pt>
                <c:pt idx="29">
                  <c:v>41.666666666666664</c:v>
                </c:pt>
                <c:pt idx="30">
                  <c:v>41.666666666666664</c:v>
                </c:pt>
              </c:numCache>
            </c:numRef>
          </c:yVal>
          <c:smooth val="1"/>
        </c:ser>
        <c:axId val="148521344"/>
        <c:axId val="148522880"/>
      </c:scatterChart>
      <c:valAx>
        <c:axId val="148521344"/>
        <c:scaling>
          <c:orientation val="minMax"/>
        </c:scaling>
        <c:axPos val="b"/>
        <c:numFmt formatCode="#,##0&quot; měsíců&quot;" sourceLinked="0"/>
        <c:tickLblPos val="nextTo"/>
        <c:crossAx val="148522880"/>
        <c:crosses val="autoZero"/>
        <c:crossBetween val="midCat"/>
      </c:valAx>
      <c:valAx>
        <c:axId val="148522880"/>
        <c:scaling>
          <c:orientation val="minMax"/>
        </c:scaling>
        <c:axPos val="l"/>
        <c:majorGridlines/>
        <c:numFmt formatCode="#,##0.0&quot; Kč&quot;" sourceLinked="0"/>
        <c:tickLblPos val="nextTo"/>
        <c:crossAx val="148521344"/>
        <c:crosses val="autoZero"/>
        <c:crossBetween val="midCat"/>
      </c:valAx>
      <c:spPr>
        <a:blipFill>
          <a:blip xmlns:r="http://schemas.openxmlformats.org/officeDocument/2006/relationships" r:embed="rId1"/>
          <a:stretch>
            <a:fillRect/>
          </a:stretch>
        </a:blipFill>
      </c:spPr>
    </c:plotArea>
    <c:legend>
      <c:legendPos val="r"/>
      <c:layout/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Závislost hodnoty na počtu měsíců</a:t>
            </a:r>
            <a:endParaRPr lang="en-US"/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v>´Jednoduché úročení - čas</c:v>
          </c:tx>
          <c:spPr>
            <a:ln w="63500"/>
          </c:spPr>
          <c:marker>
            <c:symbol val="none"/>
          </c:marker>
          <c:xVal>
            <c:numRef>
              <c:f>druhé_téma_žák!$A$2:$A$32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druhé_téma_žák!$D$2:$D$32</c:f>
              <c:numCache>
                <c:formatCode>General</c:formatCode>
                <c:ptCount val="31"/>
                <c:pt idx="0">
                  <c:v>25000</c:v>
                </c:pt>
                <c:pt idx="1">
                  <c:v>25035.416666666668</c:v>
                </c:pt>
                <c:pt idx="2">
                  <c:v>25070.833333333336</c:v>
                </c:pt>
                <c:pt idx="3">
                  <c:v>25106.250000000004</c:v>
                </c:pt>
                <c:pt idx="4">
                  <c:v>25141.666666666672</c:v>
                </c:pt>
                <c:pt idx="5">
                  <c:v>25177.083333333339</c:v>
                </c:pt>
                <c:pt idx="6">
                  <c:v>25212.500000000007</c:v>
                </c:pt>
                <c:pt idx="7">
                  <c:v>25247.916666666675</c:v>
                </c:pt>
                <c:pt idx="8">
                  <c:v>25283.333333333343</c:v>
                </c:pt>
                <c:pt idx="9">
                  <c:v>25318.750000000011</c:v>
                </c:pt>
                <c:pt idx="10">
                  <c:v>25354.166666666679</c:v>
                </c:pt>
                <c:pt idx="11">
                  <c:v>25389.583333333347</c:v>
                </c:pt>
                <c:pt idx="12">
                  <c:v>25425.000000000015</c:v>
                </c:pt>
                <c:pt idx="13">
                  <c:v>25460.416666666682</c:v>
                </c:pt>
                <c:pt idx="14">
                  <c:v>25495.83333333335</c:v>
                </c:pt>
                <c:pt idx="15">
                  <c:v>25531.250000000018</c:v>
                </c:pt>
                <c:pt idx="16">
                  <c:v>25566.666666666686</c:v>
                </c:pt>
                <c:pt idx="17">
                  <c:v>25602.083333333354</c:v>
                </c:pt>
                <c:pt idx="18">
                  <c:v>25637.500000000022</c:v>
                </c:pt>
                <c:pt idx="19">
                  <c:v>25672.91666666669</c:v>
                </c:pt>
                <c:pt idx="20">
                  <c:v>25708.333333333358</c:v>
                </c:pt>
                <c:pt idx="21">
                  <c:v>25743.750000000025</c:v>
                </c:pt>
                <c:pt idx="22">
                  <c:v>25779.166666666693</c:v>
                </c:pt>
                <c:pt idx="23">
                  <c:v>25814.583333333361</c:v>
                </c:pt>
                <c:pt idx="24">
                  <c:v>25850.000000000029</c:v>
                </c:pt>
                <c:pt idx="25">
                  <c:v>25885.416666666697</c:v>
                </c:pt>
                <c:pt idx="26">
                  <c:v>25920.833333333365</c:v>
                </c:pt>
                <c:pt idx="27">
                  <c:v>25956.250000000033</c:v>
                </c:pt>
                <c:pt idx="28">
                  <c:v>25991.666666666701</c:v>
                </c:pt>
                <c:pt idx="29">
                  <c:v>26027.083333333369</c:v>
                </c:pt>
                <c:pt idx="30">
                  <c:v>26062.500000000036</c:v>
                </c:pt>
              </c:numCache>
            </c:numRef>
          </c:yVal>
          <c:smooth val="1"/>
        </c:ser>
        <c:axId val="178657920"/>
        <c:axId val="178663808"/>
      </c:scatterChart>
      <c:valAx>
        <c:axId val="178657920"/>
        <c:scaling>
          <c:orientation val="minMax"/>
        </c:scaling>
        <c:axPos val="b"/>
        <c:numFmt formatCode="General" sourceLinked="1"/>
        <c:tickLblPos val="nextTo"/>
        <c:crossAx val="178663808"/>
        <c:crosses val="autoZero"/>
        <c:crossBetween val="midCat"/>
      </c:valAx>
      <c:valAx>
        <c:axId val="178663808"/>
        <c:scaling>
          <c:orientation val="minMax"/>
        </c:scaling>
        <c:axPos val="l"/>
        <c:majorGridlines/>
        <c:numFmt formatCode="General" sourceLinked="1"/>
        <c:tickLblPos val="nextTo"/>
        <c:crossAx val="178657920"/>
        <c:crosses val="autoZero"/>
        <c:crossBetween val="midCat"/>
      </c:valAx>
      <c:spPr>
        <a:blipFill>
          <a:blip xmlns:r="http://schemas.openxmlformats.org/officeDocument/2006/relationships" r:embed="rId1"/>
          <a:stretch>
            <a:fillRect/>
          </a:stretch>
        </a:blipFill>
      </c:spPr>
    </c:plotArea>
    <c:legend>
      <c:legendPos val="r"/>
      <c:layout/>
    </c:legend>
    <c:plotVisOnly val="1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07100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7055" cy="6005593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4"/>
  <sheetViews>
    <sheetView topLeftCell="A3" workbookViewId="0">
      <selection activeCell="C7" sqref="C7"/>
    </sheetView>
  </sheetViews>
  <sheetFormatPr defaultRowHeight="15"/>
  <sheetData>
    <row r="3" spans="3:14">
      <c r="C3" s="21" t="s">
        <v>28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3:14"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3:14"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3:14"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9" spans="3:14">
      <c r="D9" s="22" t="s">
        <v>5</v>
      </c>
      <c r="E9" s="22"/>
      <c r="F9" s="22"/>
      <c r="G9" s="22"/>
      <c r="H9" s="22"/>
      <c r="I9" s="22"/>
      <c r="J9" s="22"/>
      <c r="K9" s="22"/>
      <c r="L9" s="22"/>
      <c r="M9" s="22"/>
    </row>
    <row r="10" spans="3:14"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3:14"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3:14"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7" spans="2:2" ht="21">
      <c r="B17" s="6" t="s">
        <v>1</v>
      </c>
    </row>
    <row r="19" spans="2:2" ht="21">
      <c r="B19" s="6" t="s">
        <v>2</v>
      </c>
    </row>
    <row r="20" spans="2:2" ht="21">
      <c r="B20" s="6" t="s">
        <v>26</v>
      </c>
    </row>
    <row r="21" spans="2:2" ht="21">
      <c r="B21" s="6" t="s">
        <v>27</v>
      </c>
    </row>
    <row r="24" spans="2:2" ht="21">
      <c r="B24" s="7" t="s">
        <v>3</v>
      </c>
    </row>
  </sheetData>
  <mergeCells count="2">
    <mergeCell ref="C3:N6"/>
    <mergeCell ref="D9:M1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10"/>
  <sheetViews>
    <sheetView topLeftCell="B1" workbookViewId="0">
      <selection activeCell="B3" sqref="B3"/>
    </sheetView>
  </sheetViews>
  <sheetFormatPr defaultRowHeight="15"/>
  <cols>
    <col min="1" max="1" width="10.42578125" customWidth="1"/>
    <col min="2" max="2" width="14" customWidth="1"/>
    <col min="3" max="3" width="11.140625" customWidth="1"/>
    <col min="4" max="4" width="10.7109375" customWidth="1"/>
    <col min="5" max="5" width="4.5703125" customWidth="1"/>
    <col min="6" max="6" width="4.85546875" customWidth="1"/>
    <col min="9" max="9" width="16.5703125" customWidth="1"/>
    <col min="15" max="15" width="13.140625" customWidth="1"/>
    <col min="16" max="16" width="12.85546875" bestFit="1" customWidth="1"/>
    <col min="18" max="18" width="12.85546875" bestFit="1" customWidth="1"/>
  </cols>
  <sheetData>
    <row r="1" spans="1:18" ht="34.5" customHeight="1">
      <c r="A1" s="1" t="s">
        <v>12</v>
      </c>
      <c r="B1" s="1" t="s">
        <v>8</v>
      </c>
      <c r="C1" s="1" t="s">
        <v>13</v>
      </c>
      <c r="D1" s="1" t="s">
        <v>14</v>
      </c>
      <c r="H1" s="28" t="s">
        <v>0</v>
      </c>
      <c r="I1" s="28"/>
      <c r="J1" s="28"/>
      <c r="K1" s="28"/>
      <c r="M1" s="28" t="s">
        <v>15</v>
      </c>
      <c r="N1" s="28"/>
      <c r="O1" s="28"/>
      <c r="P1" s="28"/>
    </row>
    <row r="2" spans="1:18">
      <c r="A2">
        <v>0</v>
      </c>
      <c r="B2">
        <v>0</v>
      </c>
      <c r="C2">
        <v>0</v>
      </c>
      <c r="D2">
        <f>$J$2</f>
        <v>25000</v>
      </c>
      <c r="H2" s="29" t="s">
        <v>6</v>
      </c>
      <c r="I2" s="29"/>
      <c r="J2" s="30">
        <v>25000</v>
      </c>
      <c r="K2" s="30"/>
      <c r="M2" s="2" t="s">
        <v>9</v>
      </c>
      <c r="N2" s="2"/>
      <c r="O2" s="2"/>
      <c r="P2" s="12">
        <f>$J$2*$J$3*$J$4/12*0.85</f>
        <v>1062.5</v>
      </c>
    </row>
    <row r="3" spans="1:18">
      <c r="A3">
        <v>1</v>
      </c>
      <c r="B3">
        <f>$J$2*$J$4/12</f>
        <v>41.666666666666664</v>
      </c>
      <c r="C3">
        <f>0.15*B3</f>
        <v>6.2499999999999991</v>
      </c>
      <c r="D3">
        <f>D2+B3-C3</f>
        <v>25035.416666666668</v>
      </c>
      <c r="H3" s="29" t="s">
        <v>7</v>
      </c>
      <c r="I3" s="29"/>
      <c r="J3" s="31">
        <v>30</v>
      </c>
      <c r="K3" s="31"/>
      <c r="M3" s="3" t="s">
        <v>10</v>
      </c>
      <c r="N3" s="4"/>
      <c r="O3" s="5"/>
      <c r="P3" s="12">
        <f>P2+J2</f>
        <v>26062.5</v>
      </c>
    </row>
    <row r="4" spans="1:18">
      <c r="A4">
        <v>2</v>
      </c>
      <c r="B4">
        <f t="shared" ref="B4:B32" si="0">$J$2*$J$4/12</f>
        <v>41.666666666666664</v>
      </c>
      <c r="C4">
        <f t="shared" ref="C4:C32" si="1">0.15*B4</f>
        <v>6.2499999999999991</v>
      </c>
      <c r="D4">
        <f t="shared" ref="D4:D32" si="2">D3+B4-C4</f>
        <v>25070.833333333336</v>
      </c>
      <c r="H4" s="23" t="s">
        <v>8</v>
      </c>
      <c r="I4" s="24"/>
      <c r="J4" s="25">
        <v>0.02</v>
      </c>
      <c r="K4" s="26"/>
      <c r="M4" s="3" t="s">
        <v>11</v>
      </c>
      <c r="N4" s="4"/>
      <c r="O4" s="5"/>
      <c r="P4" s="13">
        <f>J2*J3*J4/12*0.15</f>
        <v>187.5</v>
      </c>
    </row>
    <row r="5" spans="1:18">
      <c r="A5">
        <v>3</v>
      </c>
      <c r="B5">
        <f t="shared" si="0"/>
        <v>41.666666666666664</v>
      </c>
      <c r="C5">
        <f t="shared" si="1"/>
        <v>6.2499999999999991</v>
      </c>
      <c r="D5">
        <f t="shared" si="2"/>
        <v>25106.250000000004</v>
      </c>
    </row>
    <row r="6" spans="1:18">
      <c r="A6">
        <v>4</v>
      </c>
      <c r="B6">
        <f t="shared" si="0"/>
        <v>41.666666666666664</v>
      </c>
      <c r="C6">
        <f t="shared" si="1"/>
        <v>6.2499999999999991</v>
      </c>
      <c r="D6">
        <f t="shared" si="2"/>
        <v>25141.666666666672</v>
      </c>
    </row>
    <row r="7" spans="1:18">
      <c r="A7">
        <v>5</v>
      </c>
      <c r="B7">
        <f t="shared" si="0"/>
        <v>41.666666666666664</v>
      </c>
      <c r="C7">
        <f t="shared" si="1"/>
        <v>6.2499999999999991</v>
      </c>
      <c r="D7">
        <f t="shared" si="2"/>
        <v>25177.083333333339</v>
      </c>
    </row>
    <row r="8" spans="1:18" ht="15.75">
      <c r="A8">
        <v>6</v>
      </c>
      <c r="B8">
        <f t="shared" si="0"/>
        <v>41.666666666666664</v>
      </c>
      <c r="C8">
        <f t="shared" si="1"/>
        <v>6.2499999999999991</v>
      </c>
      <c r="D8">
        <f t="shared" si="2"/>
        <v>25212.500000000007</v>
      </c>
      <c r="H8" s="8" t="s">
        <v>4</v>
      </c>
      <c r="M8" s="8" t="s">
        <v>19</v>
      </c>
    </row>
    <row r="9" spans="1:18">
      <c r="A9">
        <v>7</v>
      </c>
      <c r="B9">
        <f t="shared" si="0"/>
        <v>41.666666666666664</v>
      </c>
      <c r="C9">
        <f t="shared" si="1"/>
        <v>6.2499999999999991</v>
      </c>
      <c r="D9">
        <f t="shared" si="2"/>
        <v>25247.916666666675</v>
      </c>
    </row>
    <row r="10" spans="1:18">
      <c r="A10">
        <v>8</v>
      </c>
      <c r="B10">
        <f t="shared" si="0"/>
        <v>41.666666666666664</v>
      </c>
      <c r="C10">
        <f t="shared" si="1"/>
        <v>6.2499999999999991</v>
      </c>
      <c r="D10">
        <f t="shared" si="2"/>
        <v>25283.333333333343</v>
      </c>
    </row>
    <row r="11" spans="1:18" ht="15" customHeight="1">
      <c r="A11">
        <v>9</v>
      </c>
      <c r="B11">
        <f t="shared" si="0"/>
        <v>41.666666666666664</v>
      </c>
      <c r="C11">
        <f t="shared" si="1"/>
        <v>6.2499999999999991</v>
      </c>
      <c r="D11">
        <f t="shared" si="2"/>
        <v>25318.750000000011</v>
      </c>
      <c r="H11" s="27" t="s">
        <v>16</v>
      </c>
      <c r="I11" s="27"/>
      <c r="J11" s="27"/>
      <c r="K11" s="27"/>
    </row>
    <row r="12" spans="1:18">
      <c r="A12">
        <v>10</v>
      </c>
      <c r="B12">
        <f t="shared" si="0"/>
        <v>41.666666666666664</v>
      </c>
      <c r="C12">
        <f t="shared" si="1"/>
        <v>6.2499999999999991</v>
      </c>
      <c r="D12">
        <f t="shared" si="2"/>
        <v>25354.166666666679</v>
      </c>
      <c r="H12" s="27"/>
      <c r="I12" s="27"/>
      <c r="J12" s="27"/>
      <c r="K12" s="27"/>
      <c r="M12" t="s">
        <v>20</v>
      </c>
      <c r="O12" s="14">
        <v>30</v>
      </c>
      <c r="Q12" t="s">
        <v>23</v>
      </c>
      <c r="R12" s="17">
        <f>O14/(1+(O13/12)*O12*0.85)</f>
        <v>24258.289703315881</v>
      </c>
    </row>
    <row r="13" spans="1:18">
      <c r="A13">
        <v>11</v>
      </c>
      <c r="B13">
        <f t="shared" si="0"/>
        <v>41.666666666666664</v>
      </c>
      <c r="C13">
        <f t="shared" si="1"/>
        <v>6.2499999999999991</v>
      </c>
      <c r="D13">
        <f t="shared" si="2"/>
        <v>25389.583333333347</v>
      </c>
      <c r="H13" s="27"/>
      <c r="I13" s="27"/>
      <c r="J13" s="27"/>
      <c r="K13" s="27"/>
      <c r="M13" t="s">
        <v>21</v>
      </c>
      <c r="O13" s="11">
        <v>3.5000000000000003E-2</v>
      </c>
    </row>
    <row r="14" spans="1:18">
      <c r="A14">
        <v>12</v>
      </c>
      <c r="B14">
        <f t="shared" si="0"/>
        <v>41.666666666666664</v>
      </c>
      <c r="C14">
        <f t="shared" si="1"/>
        <v>6.2499999999999991</v>
      </c>
      <c r="D14">
        <f t="shared" si="2"/>
        <v>25425.000000000015</v>
      </c>
      <c r="H14" s="27"/>
      <c r="I14" s="27"/>
      <c r="J14" s="27"/>
      <c r="K14" s="27"/>
      <c r="M14" t="s">
        <v>22</v>
      </c>
      <c r="O14" s="15">
        <v>26062.5</v>
      </c>
    </row>
    <row r="15" spans="1:18">
      <c r="A15">
        <v>13</v>
      </c>
      <c r="B15">
        <f t="shared" si="0"/>
        <v>41.666666666666664</v>
      </c>
      <c r="C15">
        <f t="shared" si="1"/>
        <v>6.2499999999999991</v>
      </c>
      <c r="D15">
        <f t="shared" si="2"/>
        <v>25460.416666666682</v>
      </c>
    </row>
    <row r="16" spans="1:18">
      <c r="A16">
        <v>14</v>
      </c>
      <c r="B16">
        <f t="shared" si="0"/>
        <v>41.666666666666664</v>
      </c>
      <c r="C16">
        <f t="shared" si="1"/>
        <v>6.2499999999999991</v>
      </c>
      <c r="D16">
        <f t="shared" si="2"/>
        <v>25495.83333333335</v>
      </c>
    </row>
    <row r="17" spans="1:18">
      <c r="A17">
        <v>15</v>
      </c>
      <c r="B17">
        <f t="shared" si="0"/>
        <v>41.666666666666664</v>
      </c>
      <c r="C17">
        <f t="shared" si="1"/>
        <v>6.2499999999999991</v>
      </c>
      <c r="D17">
        <f t="shared" si="2"/>
        <v>25531.250000000018</v>
      </c>
      <c r="H17" s="27" t="s">
        <v>17</v>
      </c>
      <c r="I17" s="27"/>
      <c r="J17" s="27"/>
      <c r="K17" s="27"/>
      <c r="M17" t="s">
        <v>23</v>
      </c>
      <c r="O17" s="16">
        <v>25000</v>
      </c>
      <c r="Q17" t="s">
        <v>25</v>
      </c>
      <c r="R17" s="18">
        <f>(O19-O17)/(O18*0.85*O17/12)</f>
        <v>29.999999999999996</v>
      </c>
    </row>
    <row r="18" spans="1:18">
      <c r="A18">
        <v>16</v>
      </c>
      <c r="B18">
        <f t="shared" si="0"/>
        <v>41.666666666666664</v>
      </c>
      <c r="C18">
        <f t="shared" si="1"/>
        <v>6.2499999999999991</v>
      </c>
      <c r="D18">
        <f t="shared" si="2"/>
        <v>25566.666666666686</v>
      </c>
      <c r="H18" s="27"/>
      <c r="I18" s="27"/>
      <c r="J18" s="27"/>
      <c r="K18" s="27"/>
      <c r="M18" t="s">
        <v>24</v>
      </c>
      <c r="O18" s="11">
        <v>0.02</v>
      </c>
    </row>
    <row r="19" spans="1:18">
      <c r="A19">
        <v>17</v>
      </c>
      <c r="B19">
        <f t="shared" si="0"/>
        <v>41.666666666666664</v>
      </c>
      <c r="C19">
        <f t="shared" si="1"/>
        <v>6.2499999999999991</v>
      </c>
      <c r="D19">
        <f t="shared" si="2"/>
        <v>25602.083333333354</v>
      </c>
      <c r="H19" s="27"/>
      <c r="I19" s="27"/>
      <c r="J19" s="27"/>
      <c r="K19" s="27"/>
      <c r="M19" t="s">
        <v>22</v>
      </c>
      <c r="O19" s="15">
        <v>26062.5</v>
      </c>
    </row>
    <row r="20" spans="1:18">
      <c r="A20">
        <v>18</v>
      </c>
      <c r="B20">
        <f t="shared" si="0"/>
        <v>41.666666666666664</v>
      </c>
      <c r="C20">
        <f t="shared" si="1"/>
        <v>6.2499999999999991</v>
      </c>
      <c r="D20">
        <f t="shared" si="2"/>
        <v>25637.500000000022</v>
      </c>
      <c r="H20" s="27"/>
      <c r="I20" s="27"/>
      <c r="J20" s="27"/>
      <c r="K20" s="27"/>
    </row>
    <row r="21" spans="1:18">
      <c r="A21">
        <v>19</v>
      </c>
      <c r="B21">
        <f t="shared" si="0"/>
        <v>41.666666666666664</v>
      </c>
      <c r="C21">
        <f t="shared" si="1"/>
        <v>6.2499999999999991</v>
      </c>
      <c r="D21">
        <f t="shared" si="2"/>
        <v>25672.91666666669</v>
      </c>
    </row>
    <row r="22" spans="1:18">
      <c r="A22">
        <v>20</v>
      </c>
      <c r="B22">
        <f t="shared" si="0"/>
        <v>41.666666666666664</v>
      </c>
      <c r="C22">
        <f t="shared" si="1"/>
        <v>6.2499999999999991</v>
      </c>
      <c r="D22">
        <f t="shared" si="2"/>
        <v>25708.333333333358</v>
      </c>
    </row>
    <row r="23" spans="1:18">
      <c r="A23">
        <v>21</v>
      </c>
      <c r="B23">
        <f t="shared" si="0"/>
        <v>41.666666666666664</v>
      </c>
      <c r="C23">
        <f t="shared" si="1"/>
        <v>6.2499999999999991</v>
      </c>
      <c r="D23">
        <f t="shared" si="2"/>
        <v>25743.750000000025</v>
      </c>
      <c r="H23" s="27" t="s">
        <v>18</v>
      </c>
      <c r="I23" s="27"/>
      <c r="J23" s="27"/>
      <c r="K23" s="27"/>
      <c r="M23" t="s">
        <v>23</v>
      </c>
      <c r="O23" s="16">
        <v>25000</v>
      </c>
      <c r="Q23" t="s">
        <v>24</v>
      </c>
      <c r="R23" s="20">
        <f>12*(O25-O23)/(O24*O23*0.85)</f>
        <v>0.02</v>
      </c>
    </row>
    <row r="24" spans="1:18">
      <c r="A24">
        <v>22</v>
      </c>
      <c r="B24">
        <f t="shared" si="0"/>
        <v>41.666666666666664</v>
      </c>
      <c r="C24">
        <f t="shared" si="1"/>
        <v>6.2499999999999991</v>
      </c>
      <c r="D24">
        <f t="shared" si="2"/>
        <v>25779.166666666693</v>
      </c>
      <c r="H24" s="27"/>
      <c r="I24" s="27"/>
      <c r="J24" s="27"/>
      <c r="K24" s="27"/>
      <c r="M24" t="s">
        <v>25</v>
      </c>
      <c r="O24" s="19">
        <v>30</v>
      </c>
    </row>
    <row r="25" spans="1:18">
      <c r="A25">
        <v>23</v>
      </c>
      <c r="B25">
        <f t="shared" si="0"/>
        <v>41.666666666666664</v>
      </c>
      <c r="C25">
        <f t="shared" si="1"/>
        <v>6.2499999999999991</v>
      </c>
      <c r="D25">
        <f t="shared" si="2"/>
        <v>25814.583333333361</v>
      </c>
      <c r="H25" s="27"/>
      <c r="I25" s="27"/>
      <c r="J25" s="27"/>
      <c r="K25" s="27"/>
      <c r="M25" t="s">
        <v>22</v>
      </c>
      <c r="O25" s="15">
        <v>26062.5</v>
      </c>
    </row>
    <row r="26" spans="1:18">
      <c r="A26">
        <v>24</v>
      </c>
      <c r="B26">
        <f t="shared" si="0"/>
        <v>41.666666666666664</v>
      </c>
      <c r="C26">
        <f t="shared" si="1"/>
        <v>6.2499999999999991</v>
      </c>
      <c r="D26">
        <f t="shared" si="2"/>
        <v>25850.000000000029</v>
      </c>
      <c r="H26" s="27"/>
      <c r="I26" s="27"/>
      <c r="J26" s="27"/>
      <c r="K26" s="27"/>
    </row>
    <row r="27" spans="1:18">
      <c r="A27">
        <v>25</v>
      </c>
      <c r="B27">
        <f t="shared" si="0"/>
        <v>41.666666666666664</v>
      </c>
      <c r="C27">
        <f t="shared" si="1"/>
        <v>6.2499999999999991</v>
      </c>
      <c r="D27">
        <f t="shared" si="2"/>
        <v>25885.416666666697</v>
      </c>
    </row>
    <row r="28" spans="1:18">
      <c r="A28">
        <v>26</v>
      </c>
      <c r="B28">
        <f t="shared" si="0"/>
        <v>41.666666666666664</v>
      </c>
      <c r="C28">
        <f t="shared" si="1"/>
        <v>6.2499999999999991</v>
      </c>
      <c r="D28">
        <f t="shared" si="2"/>
        <v>25920.833333333365</v>
      </c>
    </row>
    <row r="29" spans="1:18">
      <c r="A29">
        <v>27</v>
      </c>
      <c r="B29">
        <f t="shared" si="0"/>
        <v>41.666666666666664</v>
      </c>
      <c r="C29">
        <f t="shared" si="1"/>
        <v>6.2499999999999991</v>
      </c>
      <c r="D29">
        <f t="shared" si="2"/>
        <v>25956.250000000033</v>
      </c>
    </row>
    <row r="30" spans="1:18">
      <c r="A30">
        <v>28</v>
      </c>
      <c r="B30">
        <f t="shared" si="0"/>
        <v>41.666666666666664</v>
      </c>
      <c r="C30">
        <f t="shared" si="1"/>
        <v>6.2499999999999991</v>
      </c>
      <c r="D30">
        <f t="shared" si="2"/>
        <v>25991.666666666701</v>
      </c>
    </row>
    <row r="31" spans="1:18">
      <c r="A31">
        <v>29</v>
      </c>
      <c r="B31">
        <f t="shared" si="0"/>
        <v>41.666666666666664</v>
      </c>
      <c r="C31">
        <f t="shared" si="1"/>
        <v>6.2499999999999991</v>
      </c>
      <c r="D31">
        <f t="shared" si="2"/>
        <v>26027.083333333369</v>
      </c>
    </row>
    <row r="32" spans="1:18">
      <c r="A32">
        <v>30</v>
      </c>
      <c r="B32">
        <f t="shared" si="0"/>
        <v>41.666666666666664</v>
      </c>
      <c r="C32">
        <f t="shared" si="1"/>
        <v>6.2499999999999991</v>
      </c>
      <c r="D32">
        <f t="shared" si="2"/>
        <v>26062.500000000036</v>
      </c>
    </row>
    <row r="210" spans="6:6">
      <c r="F210">
        <f>IF(ISNONTEXT(A206),1,0)</f>
        <v>1</v>
      </c>
    </row>
  </sheetData>
  <mergeCells count="11">
    <mergeCell ref="H1:K1"/>
    <mergeCell ref="M1:P1"/>
    <mergeCell ref="H2:I2"/>
    <mergeCell ref="J2:K2"/>
    <mergeCell ref="H3:I3"/>
    <mergeCell ref="J3:K3"/>
    <mergeCell ref="H4:I4"/>
    <mergeCell ref="J4:K4"/>
    <mergeCell ref="H11:K14"/>
    <mergeCell ref="H17:K20"/>
    <mergeCell ref="H23:K26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10"/>
  <sheetViews>
    <sheetView tabSelected="1" workbookViewId="0">
      <selection activeCell="H27" sqref="H27"/>
    </sheetView>
  </sheetViews>
  <sheetFormatPr defaultRowHeight="15"/>
  <cols>
    <col min="1" max="1" width="10.42578125" customWidth="1"/>
    <col min="2" max="2" width="14" customWidth="1"/>
    <col min="3" max="3" width="11.140625" customWidth="1"/>
    <col min="4" max="4" width="10.7109375" customWidth="1"/>
    <col min="9" max="9" width="16.5703125" customWidth="1"/>
    <col min="15" max="15" width="13.140625" customWidth="1"/>
  </cols>
  <sheetData>
    <row r="1" spans="1:16" ht="34.5" customHeight="1">
      <c r="A1" s="1" t="s">
        <v>12</v>
      </c>
      <c r="B1" s="1" t="s">
        <v>8</v>
      </c>
      <c r="C1" s="1" t="s">
        <v>13</v>
      </c>
      <c r="D1" s="1" t="s">
        <v>14</v>
      </c>
      <c r="H1" s="28" t="s">
        <v>0</v>
      </c>
      <c r="I1" s="28"/>
      <c r="J1" s="28"/>
      <c r="K1" s="28"/>
      <c r="M1" s="28" t="s">
        <v>15</v>
      </c>
      <c r="N1" s="28"/>
      <c r="O1" s="28"/>
      <c r="P1" s="28"/>
    </row>
    <row r="2" spans="1:16">
      <c r="A2">
        <v>0</v>
      </c>
      <c r="B2">
        <v>0</v>
      </c>
      <c r="C2">
        <v>0</v>
      </c>
      <c r="D2">
        <f>$J$2</f>
        <v>25000</v>
      </c>
      <c r="H2" s="29" t="s">
        <v>6</v>
      </c>
      <c r="I2" s="29"/>
      <c r="J2" s="26">
        <v>25000</v>
      </c>
      <c r="K2" s="26"/>
      <c r="M2" s="2" t="s">
        <v>9</v>
      </c>
      <c r="N2" s="2"/>
      <c r="O2" s="2"/>
      <c r="P2" s="9">
        <f>$J$2*$J$3*$J$4/12*0.85</f>
        <v>1062.5</v>
      </c>
    </row>
    <row r="3" spans="1:16">
      <c r="A3">
        <v>1</v>
      </c>
      <c r="B3">
        <f>$J$2*$J$4/12</f>
        <v>41.666666666666664</v>
      </c>
      <c r="C3">
        <f>0.15*B3</f>
        <v>6.2499999999999991</v>
      </c>
      <c r="D3">
        <f>D2+B3-C3</f>
        <v>25035.416666666668</v>
      </c>
      <c r="H3" s="29" t="s">
        <v>7</v>
      </c>
      <c r="I3" s="29"/>
      <c r="J3" s="26">
        <v>30</v>
      </c>
      <c r="K3" s="26"/>
      <c r="M3" s="3" t="s">
        <v>10</v>
      </c>
      <c r="N3" s="4"/>
      <c r="O3" s="5"/>
      <c r="P3" s="9">
        <f>P2+J2</f>
        <v>26062.5</v>
      </c>
    </row>
    <row r="4" spans="1:16">
      <c r="A4">
        <v>2</v>
      </c>
      <c r="B4">
        <f t="shared" ref="B4:B32" si="0">$J$2*$J$4/12</f>
        <v>41.666666666666664</v>
      </c>
      <c r="C4">
        <f t="shared" ref="C4:C32" si="1">0.15*B4</f>
        <v>6.2499999999999991</v>
      </c>
      <c r="D4">
        <f t="shared" ref="D4:D32" si="2">D3+B4-C4</f>
        <v>25070.833333333336</v>
      </c>
      <c r="H4" s="23" t="s">
        <v>8</v>
      </c>
      <c r="I4" s="24"/>
      <c r="J4" s="25">
        <v>0.02</v>
      </c>
      <c r="K4" s="26"/>
      <c r="M4" s="3" t="s">
        <v>11</v>
      </c>
      <c r="N4" s="4"/>
      <c r="O4" s="5"/>
      <c r="P4" s="10">
        <f>J2*J3*J4/12*0.15</f>
        <v>187.5</v>
      </c>
    </row>
    <row r="5" spans="1:16">
      <c r="A5">
        <v>3</v>
      </c>
      <c r="B5">
        <f t="shared" si="0"/>
        <v>41.666666666666664</v>
      </c>
      <c r="C5">
        <f t="shared" si="1"/>
        <v>6.2499999999999991</v>
      </c>
      <c r="D5">
        <f t="shared" si="2"/>
        <v>25106.250000000004</v>
      </c>
    </row>
    <row r="6" spans="1:16">
      <c r="A6">
        <v>4</v>
      </c>
      <c r="B6">
        <f t="shared" si="0"/>
        <v>41.666666666666664</v>
      </c>
      <c r="C6">
        <f t="shared" si="1"/>
        <v>6.2499999999999991</v>
      </c>
      <c r="D6">
        <f t="shared" si="2"/>
        <v>25141.666666666672</v>
      </c>
    </row>
    <row r="7" spans="1:16">
      <c r="A7">
        <v>5</v>
      </c>
      <c r="B7">
        <f t="shared" si="0"/>
        <v>41.666666666666664</v>
      </c>
      <c r="C7">
        <f t="shared" si="1"/>
        <v>6.2499999999999991</v>
      </c>
      <c r="D7">
        <f t="shared" si="2"/>
        <v>25177.083333333339</v>
      </c>
    </row>
    <row r="8" spans="1:16" ht="15.75">
      <c r="A8">
        <v>6</v>
      </c>
      <c r="B8">
        <f t="shared" si="0"/>
        <v>41.666666666666664</v>
      </c>
      <c r="C8">
        <f t="shared" si="1"/>
        <v>6.2499999999999991</v>
      </c>
      <c r="D8">
        <f t="shared" si="2"/>
        <v>25212.500000000007</v>
      </c>
      <c r="H8" s="8" t="s">
        <v>4</v>
      </c>
    </row>
    <row r="9" spans="1:16">
      <c r="A9">
        <v>7</v>
      </c>
      <c r="B9">
        <f t="shared" si="0"/>
        <v>41.666666666666664</v>
      </c>
      <c r="C9">
        <f t="shared" si="1"/>
        <v>6.2499999999999991</v>
      </c>
      <c r="D9">
        <f t="shared" si="2"/>
        <v>25247.916666666675</v>
      </c>
    </row>
    <row r="10" spans="1:16">
      <c r="A10">
        <v>8</v>
      </c>
      <c r="B10">
        <f t="shared" si="0"/>
        <v>41.666666666666664</v>
      </c>
      <c r="C10">
        <f t="shared" si="1"/>
        <v>6.2499999999999991</v>
      </c>
      <c r="D10">
        <f t="shared" si="2"/>
        <v>25283.333333333343</v>
      </c>
    </row>
    <row r="11" spans="1:16" ht="15" customHeight="1">
      <c r="A11">
        <v>9</v>
      </c>
      <c r="B11">
        <f t="shared" si="0"/>
        <v>41.666666666666664</v>
      </c>
      <c r="C11">
        <f t="shared" si="1"/>
        <v>6.2499999999999991</v>
      </c>
      <c r="D11">
        <f t="shared" si="2"/>
        <v>25318.750000000011</v>
      </c>
      <c r="H11" s="27" t="s">
        <v>16</v>
      </c>
      <c r="I11" s="27"/>
      <c r="J11" s="27"/>
      <c r="K11" s="27"/>
    </row>
    <row r="12" spans="1:16">
      <c r="A12">
        <v>10</v>
      </c>
      <c r="B12">
        <f t="shared" si="0"/>
        <v>41.666666666666664</v>
      </c>
      <c r="C12">
        <f t="shared" si="1"/>
        <v>6.2499999999999991</v>
      </c>
      <c r="D12">
        <f t="shared" si="2"/>
        <v>25354.166666666679</v>
      </c>
      <c r="H12" s="27"/>
      <c r="I12" s="27"/>
      <c r="J12" s="27"/>
      <c r="K12" s="27"/>
    </row>
    <row r="13" spans="1:16">
      <c r="A13">
        <v>11</v>
      </c>
      <c r="B13">
        <f t="shared" si="0"/>
        <v>41.666666666666664</v>
      </c>
      <c r="C13">
        <f t="shared" si="1"/>
        <v>6.2499999999999991</v>
      </c>
      <c r="D13">
        <f t="shared" si="2"/>
        <v>25389.583333333347</v>
      </c>
      <c r="H13" s="27"/>
      <c r="I13" s="27"/>
      <c r="J13" s="27"/>
      <c r="K13" s="27"/>
    </row>
    <row r="14" spans="1:16">
      <c r="A14">
        <v>12</v>
      </c>
      <c r="B14">
        <f t="shared" si="0"/>
        <v>41.666666666666664</v>
      </c>
      <c r="C14">
        <f t="shared" si="1"/>
        <v>6.2499999999999991</v>
      </c>
      <c r="D14">
        <f t="shared" si="2"/>
        <v>25425.000000000015</v>
      </c>
      <c r="H14" s="27"/>
      <c r="I14" s="27"/>
      <c r="J14" s="27"/>
      <c r="K14" s="27"/>
    </row>
    <row r="15" spans="1:16">
      <c r="A15">
        <v>13</v>
      </c>
      <c r="B15">
        <f t="shared" si="0"/>
        <v>41.666666666666664</v>
      </c>
      <c r="C15">
        <f t="shared" si="1"/>
        <v>6.2499999999999991</v>
      </c>
      <c r="D15">
        <f t="shared" si="2"/>
        <v>25460.416666666682</v>
      </c>
    </row>
    <row r="16" spans="1:16">
      <c r="A16">
        <v>14</v>
      </c>
      <c r="B16">
        <f t="shared" si="0"/>
        <v>41.666666666666664</v>
      </c>
      <c r="C16">
        <f t="shared" si="1"/>
        <v>6.2499999999999991</v>
      </c>
      <c r="D16">
        <f t="shared" si="2"/>
        <v>25495.83333333335</v>
      </c>
    </row>
    <row r="17" spans="1:11">
      <c r="A17">
        <v>15</v>
      </c>
      <c r="B17">
        <f t="shared" si="0"/>
        <v>41.666666666666664</v>
      </c>
      <c r="C17">
        <f t="shared" si="1"/>
        <v>6.2499999999999991</v>
      </c>
      <c r="D17">
        <f t="shared" si="2"/>
        <v>25531.250000000018</v>
      </c>
      <c r="H17" s="27" t="s">
        <v>17</v>
      </c>
      <c r="I17" s="27"/>
      <c r="J17" s="27"/>
      <c r="K17" s="27"/>
    </row>
    <row r="18" spans="1:11">
      <c r="A18">
        <v>16</v>
      </c>
      <c r="B18">
        <f t="shared" si="0"/>
        <v>41.666666666666664</v>
      </c>
      <c r="C18">
        <f t="shared" si="1"/>
        <v>6.2499999999999991</v>
      </c>
      <c r="D18">
        <f t="shared" si="2"/>
        <v>25566.666666666686</v>
      </c>
      <c r="H18" s="27"/>
      <c r="I18" s="27"/>
      <c r="J18" s="27"/>
      <c r="K18" s="27"/>
    </row>
    <row r="19" spans="1:11">
      <c r="A19">
        <v>17</v>
      </c>
      <c r="B19">
        <f t="shared" si="0"/>
        <v>41.666666666666664</v>
      </c>
      <c r="C19">
        <f t="shared" si="1"/>
        <v>6.2499999999999991</v>
      </c>
      <c r="D19">
        <f t="shared" si="2"/>
        <v>25602.083333333354</v>
      </c>
      <c r="H19" s="27"/>
      <c r="I19" s="27"/>
      <c r="J19" s="27"/>
      <c r="K19" s="27"/>
    </row>
    <row r="20" spans="1:11">
      <c r="A20">
        <v>18</v>
      </c>
      <c r="B20">
        <f t="shared" si="0"/>
        <v>41.666666666666664</v>
      </c>
      <c r="C20">
        <f t="shared" si="1"/>
        <v>6.2499999999999991</v>
      </c>
      <c r="D20">
        <f t="shared" si="2"/>
        <v>25637.500000000022</v>
      </c>
      <c r="H20" s="27"/>
      <c r="I20" s="27"/>
      <c r="J20" s="27"/>
      <c r="K20" s="27"/>
    </row>
    <row r="21" spans="1:11">
      <c r="A21">
        <v>19</v>
      </c>
      <c r="B21">
        <f t="shared" si="0"/>
        <v>41.666666666666664</v>
      </c>
      <c r="C21">
        <f t="shared" si="1"/>
        <v>6.2499999999999991</v>
      </c>
      <c r="D21">
        <f t="shared" si="2"/>
        <v>25672.91666666669</v>
      </c>
    </row>
    <row r="22" spans="1:11">
      <c r="A22">
        <v>20</v>
      </c>
      <c r="B22">
        <f t="shared" si="0"/>
        <v>41.666666666666664</v>
      </c>
      <c r="C22">
        <f t="shared" si="1"/>
        <v>6.2499999999999991</v>
      </c>
      <c r="D22">
        <f t="shared" si="2"/>
        <v>25708.333333333358</v>
      </c>
    </row>
    <row r="23" spans="1:11">
      <c r="A23">
        <v>21</v>
      </c>
      <c r="B23">
        <f t="shared" si="0"/>
        <v>41.666666666666664</v>
      </c>
      <c r="C23">
        <f t="shared" si="1"/>
        <v>6.2499999999999991</v>
      </c>
      <c r="D23">
        <f t="shared" si="2"/>
        <v>25743.750000000025</v>
      </c>
      <c r="H23" s="27" t="s">
        <v>18</v>
      </c>
      <c r="I23" s="27"/>
      <c r="J23" s="27"/>
      <c r="K23" s="27"/>
    </row>
    <row r="24" spans="1:11">
      <c r="A24">
        <v>22</v>
      </c>
      <c r="B24">
        <f t="shared" si="0"/>
        <v>41.666666666666664</v>
      </c>
      <c r="C24">
        <f t="shared" si="1"/>
        <v>6.2499999999999991</v>
      </c>
      <c r="D24">
        <f t="shared" si="2"/>
        <v>25779.166666666693</v>
      </c>
      <c r="H24" s="27"/>
      <c r="I24" s="27"/>
      <c r="J24" s="27"/>
      <c r="K24" s="27"/>
    </row>
    <row r="25" spans="1:11">
      <c r="A25">
        <v>23</v>
      </c>
      <c r="B25">
        <f t="shared" si="0"/>
        <v>41.666666666666664</v>
      </c>
      <c r="C25">
        <f t="shared" si="1"/>
        <v>6.2499999999999991</v>
      </c>
      <c r="D25">
        <f t="shared" si="2"/>
        <v>25814.583333333361</v>
      </c>
      <c r="H25" s="27"/>
      <c r="I25" s="27"/>
      <c r="J25" s="27"/>
      <c r="K25" s="27"/>
    </row>
    <row r="26" spans="1:11">
      <c r="A26">
        <v>24</v>
      </c>
      <c r="B26">
        <f t="shared" si="0"/>
        <v>41.666666666666664</v>
      </c>
      <c r="C26">
        <f t="shared" si="1"/>
        <v>6.2499999999999991</v>
      </c>
      <c r="D26">
        <f t="shared" si="2"/>
        <v>25850.000000000029</v>
      </c>
      <c r="H26" s="27"/>
      <c r="I26" s="27"/>
      <c r="J26" s="27"/>
      <c r="K26" s="27"/>
    </row>
    <row r="27" spans="1:11">
      <c r="A27">
        <v>25</v>
      </c>
      <c r="B27">
        <f t="shared" si="0"/>
        <v>41.666666666666664</v>
      </c>
      <c r="C27">
        <f t="shared" si="1"/>
        <v>6.2499999999999991</v>
      </c>
      <c r="D27">
        <f t="shared" si="2"/>
        <v>25885.416666666697</v>
      </c>
    </row>
    <row r="28" spans="1:11">
      <c r="A28">
        <v>26</v>
      </c>
      <c r="B28">
        <f t="shared" si="0"/>
        <v>41.666666666666664</v>
      </c>
      <c r="C28">
        <f t="shared" si="1"/>
        <v>6.2499999999999991</v>
      </c>
      <c r="D28">
        <f t="shared" si="2"/>
        <v>25920.833333333365</v>
      </c>
    </row>
    <row r="29" spans="1:11">
      <c r="A29">
        <v>27</v>
      </c>
      <c r="B29">
        <f t="shared" si="0"/>
        <v>41.666666666666664</v>
      </c>
      <c r="C29">
        <f t="shared" si="1"/>
        <v>6.2499999999999991</v>
      </c>
      <c r="D29">
        <f t="shared" si="2"/>
        <v>25956.250000000033</v>
      </c>
    </row>
    <row r="30" spans="1:11">
      <c r="A30">
        <v>28</v>
      </c>
      <c r="B30">
        <f t="shared" si="0"/>
        <v>41.666666666666664</v>
      </c>
      <c r="C30">
        <f t="shared" si="1"/>
        <v>6.2499999999999991</v>
      </c>
      <c r="D30">
        <f t="shared" si="2"/>
        <v>25991.666666666701</v>
      </c>
    </row>
    <row r="31" spans="1:11">
      <c r="A31">
        <v>29</v>
      </c>
      <c r="B31">
        <f t="shared" si="0"/>
        <v>41.666666666666664</v>
      </c>
      <c r="C31">
        <f t="shared" si="1"/>
        <v>6.2499999999999991</v>
      </c>
      <c r="D31">
        <f t="shared" si="2"/>
        <v>26027.083333333369</v>
      </c>
    </row>
    <row r="32" spans="1:11">
      <c r="A32">
        <v>30</v>
      </c>
      <c r="B32">
        <f t="shared" si="0"/>
        <v>41.666666666666664</v>
      </c>
      <c r="C32">
        <f t="shared" si="1"/>
        <v>6.2499999999999991</v>
      </c>
      <c r="D32">
        <f t="shared" si="2"/>
        <v>26062.500000000036</v>
      </c>
    </row>
    <row r="210" spans="6:6">
      <c r="F210">
        <f>IF(ISNONTEXT(A206),1,0)</f>
        <v>1</v>
      </c>
    </row>
  </sheetData>
  <mergeCells count="11">
    <mergeCell ref="M1:P1"/>
    <mergeCell ref="H23:K26"/>
    <mergeCell ref="H11:K14"/>
    <mergeCell ref="H17:K20"/>
    <mergeCell ref="H4:I4"/>
    <mergeCell ref="J4:K4"/>
    <mergeCell ref="H2:I2"/>
    <mergeCell ref="H3:I3"/>
    <mergeCell ref="J2:K2"/>
    <mergeCell ref="J3:K3"/>
    <mergeCell ref="H1:K1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grafy</vt:lpstr>
      </vt:variant>
      <vt:variant>
        <vt:i4>2</vt:i4>
      </vt:variant>
    </vt:vector>
  </HeadingPairs>
  <TitlesOfParts>
    <vt:vector size="5" baseType="lpstr">
      <vt:lpstr>druhé_téma</vt:lpstr>
      <vt:lpstr>druhé_téma_vedoucí</vt:lpstr>
      <vt:lpstr>druhé_téma_žák</vt:lpstr>
      <vt:lpstr>Graf-druhé téma</vt:lpstr>
      <vt:lpstr>Graf- závislost na čase</vt:lpstr>
    </vt:vector>
  </TitlesOfParts>
  <Company>Západočeská Univerzita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RNDr. Václav KOHOUT</dc:creator>
  <cp:lastModifiedBy>vkohout</cp:lastModifiedBy>
  <dcterms:created xsi:type="dcterms:W3CDTF">2014-11-26T12:59:25Z</dcterms:created>
  <dcterms:modified xsi:type="dcterms:W3CDTF">2014-11-28T01:00:18Z</dcterms:modified>
</cp:coreProperties>
</file>